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17 SPLOST\2 - Stormwater\25SAK - Brandon Mill Circle_105\2 - Design\2 - Project Specifications\"/>
    </mc:Choice>
  </mc:AlternateContent>
  <xr:revisionPtr revIDLastSave="0" documentId="13_ncr:1_{E0C21B4C-4D42-4DA1-AAEB-306963F11070}" xr6:coauthVersionLast="47" xr6:coauthVersionMax="47" xr10:uidLastSave="{00000000-0000-0000-0000-000000000000}"/>
  <bookViews>
    <workbookView xWindow="28680" yWindow="-1965" windowWidth="29040" windowHeight="15720" tabRatio="903" xr2:uid="{00000000-000D-0000-FFFF-FFFF00000000}"/>
  </bookViews>
  <sheets>
    <sheet name="Bid Tab" sheetId="39" r:id="rId1"/>
  </sheets>
  <definedNames>
    <definedName name="_xlnm._FilterDatabase" localSheetId="0" hidden="1">'Bid Tab'!$A$1:$I$21</definedName>
    <definedName name="_xlnm.Print_Area" localSheetId="0">'Bid Tab'!$A$1:$I$21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9" l="1"/>
  <c r="F5" i="39" l="1"/>
  <c r="I5" i="39" s="1"/>
  <c r="I18" i="39"/>
  <c r="F6" i="39"/>
  <c r="I6" i="39" s="1"/>
  <c r="F7" i="39"/>
  <c r="I7" i="39" s="1"/>
  <c r="F8" i="39"/>
  <c r="I8" i="39" s="1"/>
  <c r="F9" i="39"/>
  <c r="I9" i="39" s="1"/>
  <c r="F11" i="39"/>
  <c r="I11" i="39" s="1"/>
  <c r="F12" i="39"/>
  <c r="I12" i="39" s="1"/>
  <c r="F13" i="39"/>
  <c r="I13" i="39" s="1"/>
  <c r="F14" i="39"/>
  <c r="I14" i="39" s="1"/>
  <c r="F16" i="39"/>
  <c r="I16" i="39" s="1"/>
  <c r="F17" i="39"/>
  <c r="I17" i="39" s="1"/>
  <c r="F18" i="39"/>
  <c r="F19" i="39"/>
  <c r="I19" i="39" s="1"/>
  <c r="E14" i="39"/>
  <c r="D14" i="39"/>
  <c r="C14" i="39"/>
  <c r="D20" i="39"/>
  <c r="E20" i="39"/>
  <c r="C20" i="39"/>
  <c r="D15" i="39"/>
  <c r="C15" i="39"/>
  <c r="F15" i="39" s="1"/>
  <c r="I15" i="39" s="1"/>
  <c r="C10" i="39"/>
  <c r="F10" i="39" s="1"/>
  <c r="I10" i="39" s="1"/>
  <c r="E4" i="39"/>
  <c r="C4" i="39"/>
  <c r="D4" i="39"/>
  <c r="D3" i="39"/>
  <c r="E3" i="39"/>
  <c r="C3" i="39"/>
  <c r="F3" i="39" s="1"/>
  <c r="I3" i="39" s="1"/>
  <c r="D2" i="39"/>
  <c r="E2" i="39"/>
  <c r="F20" i="39" l="1"/>
  <c r="I20" i="39" s="1"/>
  <c r="F4" i="39"/>
  <c r="I4" i="39" s="1"/>
  <c r="F2" i="39"/>
  <c r="I2" i="3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591502.tpr" type="6" refreshedVersion="4" background="1" saveData="1">
    <textPr codePage="437" sourceFile="J:\2010019\Contract Submittal\Quantities\0591502.tpr.txt" tab="0" space="1" consecutive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0591502.tpr1" type="6" refreshedVersion="4" background="1" saveData="1">
    <textPr codePage="437" sourceFile="J:\2010019\Contract Submittal\Quantities\0591502.tpr.txt">
      <textFields>
        <textField/>
      </textFields>
    </textPr>
  </connection>
</connections>
</file>

<file path=xl/sharedStrings.xml><?xml version="1.0" encoding="utf-8"?>
<sst xmlns="http://schemas.openxmlformats.org/spreadsheetml/2006/main" count="68" uniqueCount="58">
  <si>
    <t>LS</t>
  </si>
  <si>
    <t>SY</t>
  </si>
  <si>
    <t>LF</t>
  </si>
  <si>
    <t>TN</t>
  </si>
  <si>
    <t>AC</t>
  </si>
  <si>
    <t>TEMPORARY GRASSING</t>
  </si>
  <si>
    <t>150-1000</t>
  </si>
  <si>
    <t>163-0232</t>
  </si>
  <si>
    <t>163-0240</t>
  </si>
  <si>
    <t>MULCH</t>
  </si>
  <si>
    <t>TRAFFIC CONTROL</t>
  </si>
  <si>
    <t>402-3190</t>
  </si>
  <si>
    <t>TACK COAT</t>
  </si>
  <si>
    <t>GL</t>
  </si>
  <si>
    <t>UNIT</t>
  </si>
  <si>
    <t>UNIT PRICE</t>
  </si>
  <si>
    <t>PAY ITEM NO.</t>
  </si>
  <si>
    <t>ITEM DESCRIPTION</t>
  </si>
  <si>
    <t>201-1500</t>
  </si>
  <si>
    <t>CLEARING &amp; GRUBBING</t>
  </si>
  <si>
    <t>RECYCLED ASPH CONC 19 MM SUPERPAVE, GP 1 OR 2, INCL BITUM MATL &amp; H LIME</t>
  </si>
  <si>
    <t>413-0750</t>
  </si>
  <si>
    <t>RECYCLED ASPH CONC 9.5 MM SUPERPAVE, TYPE II, GP 2 ONLY, INCL BITUM MATL &amp; H LIME</t>
  </si>
  <si>
    <t>402-3103</t>
  </si>
  <si>
    <t>EXTENDED AMOUNT</t>
  </si>
  <si>
    <t>310-1101</t>
  </si>
  <si>
    <t>GR AGGR BASE CRS, INCL MATL</t>
  </si>
  <si>
    <t>CONSTRUCTION ALLOWANCE</t>
  </si>
  <si>
    <t>700-9300</t>
  </si>
  <si>
    <t>FOUND BKFILL MATL, TYPE II</t>
  </si>
  <si>
    <t>CY</t>
  </si>
  <si>
    <t>207-0203</t>
  </si>
  <si>
    <t>999-0000</t>
  </si>
  <si>
    <t>EA</t>
  </si>
  <si>
    <t>SOD</t>
  </si>
  <si>
    <t>106-9999</t>
  </si>
  <si>
    <t>CONC CURB &amp; GUTTER, 6 IN X 24 IN, TP 2</t>
  </si>
  <si>
    <t xml:space="preserve"> 441-6012</t>
  </si>
  <si>
    <t xml:space="preserve">BRANDON MILL CIRCLE (105 and 115) and HERITAGE WAY (115/120) TOTAL BASE BID </t>
  </si>
  <si>
    <t>MATERIALS TESTING &amp; INSPECTIONS ALLOWANCE</t>
  </si>
  <si>
    <t xml:space="preserve"> 163-0550</t>
  </si>
  <si>
    <t>CONSTRUCT AND REMOVE INLET SEDIMENT TRAP</t>
  </si>
  <si>
    <t xml:space="preserve"> 550-5180</t>
  </si>
  <si>
    <t>STORM DRAIN PIPE, 18 IN, CLASS III</t>
  </si>
  <si>
    <t xml:space="preserve"> 550-5240</t>
  </si>
  <si>
    <t>STORM DRAIN PIPE, 24 IN, CLASS III</t>
  </si>
  <si>
    <t xml:space="preserve"> 550-5360</t>
  </si>
  <si>
    <t>STORM DRAIN PIPE, 36 IN, CLASS III</t>
  </si>
  <si>
    <t>CLASS A CONCRETE</t>
  </si>
  <si>
    <t xml:space="preserve"> 500-3101</t>
  </si>
  <si>
    <t xml:space="preserve"> 501-3000</t>
  </si>
  <si>
    <t>LB</t>
  </si>
  <si>
    <t>STR STEEL, BR NO 5</t>
  </si>
  <si>
    <t>ESTIMATED QUANTITY         105 BRANDON MILL CIRCLE</t>
  </si>
  <si>
    <t>ESTIMATED QUANTITY         115 BRANDON MILL CIRCLE</t>
  </si>
  <si>
    <t>ESTIMATED QUANTITY         115/120 HERITAGE WAY</t>
  </si>
  <si>
    <t>TOTAL ESTIMATED QUANTITY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</si>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</sst>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 indent="3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4" fontId="7" fillId="3" borderId="1" xfId="6" applyFont="1" applyFill="1" applyBorder="1" applyAlignment="1">
      <alignment horizontal="center" vertical="center" wrapText="1"/>
    </xf>
    <xf numFmtId="44" fontId="0" fillId="3" borderId="1" xfId="6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4" fontId="0" fillId="0" borderId="1" xfId="6" applyFont="1" applyFill="1" applyBorder="1" applyAlignment="1">
      <alignment vertical="center"/>
    </xf>
    <xf numFmtId="44" fontId="0" fillId="0" borderId="1" xfId="6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4" fontId="7" fillId="0" borderId="1" xfId="6" applyFont="1" applyBorder="1" applyAlignment="1">
      <alignment horizontal="center" vertical="center" wrapText="1"/>
    </xf>
    <xf numFmtId="44" fontId="7" fillId="0" borderId="1" xfId="6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4" fontId="9" fillId="2" borderId="1" xfId="6" applyFont="1" applyFill="1" applyBorder="1" applyAlignment="1">
      <alignment horizontal="right"/>
    </xf>
    <xf numFmtId="44" fontId="6" fillId="2" borderId="1" xfId="6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left" indent="3"/>
    </xf>
    <xf numFmtId="0" fontId="2" fillId="0" borderId="0" xfId="0" applyFont="1" applyBorder="1"/>
  </cellXfs>
  <cellStyles count="7">
    <cellStyle name="Currency" xfId="6" builtinId="4"/>
    <cellStyle name="Currency 2" xfId="2" xr:uid="{00000000-0005-0000-0000-000001000000}"/>
    <cellStyle name="Currency 2 2" xfId="4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2 2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80" zoomScaleNormal="80" workbookViewId="0">
      <selection activeCell="B11" sqref="B11"/>
    </sheetView>
  </sheetViews>
  <sheetFormatPr defaultColWidth="9.109375" defaultRowHeight="12" x14ac:dyDescent="0.25"/>
  <cols>
    <col min="1" max="1" width="14" style="3" customWidth="1"/>
    <col min="2" max="2" width="93" style="4" customWidth="1"/>
    <col min="3" max="5" width="24.77734375" style="5" customWidth="1"/>
    <col min="6" max="6" width="26.44140625" style="5" customWidth="1"/>
    <col min="7" max="7" width="8.109375" style="3" customWidth="1"/>
    <col min="8" max="8" width="21" style="2" customWidth="1"/>
    <col min="9" max="11" width="21.77734375" style="2" customWidth="1"/>
    <col min="12" max="16384" width="9.109375" style="2"/>
  </cols>
  <sheetData>
    <row r="1" spans="1:9" s="1" customFormat="1" ht="33.6" customHeight="1" x14ac:dyDescent="0.3">
      <c r="A1" s="6" t="s">
        <v>16</v>
      </c>
      <c r="B1" s="6" t="s">
        <v>17</v>
      </c>
      <c r="C1" s="7" t="s">
        <v>53</v>
      </c>
      <c r="D1" s="7" t="s">
        <v>54</v>
      </c>
      <c r="E1" s="7" t="s">
        <v>55</v>
      </c>
      <c r="F1" s="7" t="s">
        <v>56</v>
      </c>
      <c r="G1" s="6" t="s">
        <v>14</v>
      </c>
      <c r="H1" s="6" t="s">
        <v>15</v>
      </c>
      <c r="I1" s="6" t="s">
        <v>24</v>
      </c>
    </row>
    <row r="2" spans="1:9" s="1" customFormat="1" ht="33.6" customHeight="1" x14ac:dyDescent="0.3">
      <c r="A2" s="12" t="s">
        <v>35</v>
      </c>
      <c r="B2" s="13" t="s">
        <v>39</v>
      </c>
      <c r="C2" s="18">
        <f>1/3</f>
        <v>0.33333333333333331</v>
      </c>
      <c r="D2" s="18">
        <f t="shared" ref="D2:E3" si="0">1/3</f>
        <v>0.33333333333333331</v>
      </c>
      <c r="E2" s="18">
        <f t="shared" si="0"/>
        <v>0.33333333333333331</v>
      </c>
      <c r="F2" s="18">
        <f>SUM(C2:E2)</f>
        <v>1</v>
      </c>
      <c r="G2" s="12" t="s">
        <v>0</v>
      </c>
      <c r="H2" s="19"/>
      <c r="I2" s="20">
        <f>H2*F2</f>
        <v>0</v>
      </c>
    </row>
    <row r="3" spans="1:9" s="1" customFormat="1" ht="33.6" customHeight="1" x14ac:dyDescent="0.3">
      <c r="A3" s="12" t="s">
        <v>6</v>
      </c>
      <c r="B3" s="13" t="s">
        <v>10</v>
      </c>
      <c r="C3" s="18">
        <f>1/3</f>
        <v>0.33333333333333331</v>
      </c>
      <c r="D3" s="18">
        <f t="shared" si="0"/>
        <v>0.33333333333333331</v>
      </c>
      <c r="E3" s="18">
        <f t="shared" si="0"/>
        <v>0.33333333333333331</v>
      </c>
      <c r="F3" s="18">
        <f t="shared" ref="F3:F20" si="1">SUM(C3:E3)</f>
        <v>1</v>
      </c>
      <c r="G3" s="12" t="s">
        <v>0</v>
      </c>
      <c r="H3" s="20"/>
      <c r="I3" s="20">
        <f t="shared" ref="I3:I19" si="2">H3*F3</f>
        <v>0</v>
      </c>
    </row>
    <row r="4" spans="1:9" s="1" customFormat="1" ht="33.6" customHeight="1" x14ac:dyDescent="0.3">
      <c r="A4" s="8" t="s">
        <v>7</v>
      </c>
      <c r="B4" s="9" t="s">
        <v>5</v>
      </c>
      <c r="C4" s="18">
        <f>(241.96+336.03)/43560</f>
        <v>1.3268824609733701E-2</v>
      </c>
      <c r="D4" s="18">
        <f>(328.92+306.96)/43560</f>
        <v>1.4597796143250689E-2</v>
      </c>
      <c r="E4" s="18">
        <f>(322.96+317.2)/43560</f>
        <v>1.469605142332415E-2</v>
      </c>
      <c r="F4" s="18">
        <f t="shared" si="1"/>
        <v>4.256267217630854E-2</v>
      </c>
      <c r="G4" s="8" t="s">
        <v>4</v>
      </c>
      <c r="H4" s="10"/>
      <c r="I4" s="20">
        <f t="shared" si="2"/>
        <v>0</v>
      </c>
    </row>
    <row r="5" spans="1:9" s="1" customFormat="1" ht="33.6" customHeight="1" x14ac:dyDescent="0.3">
      <c r="A5" s="8" t="s">
        <v>8</v>
      </c>
      <c r="B5" s="9" t="s">
        <v>9</v>
      </c>
      <c r="C5" s="17">
        <v>0.02</v>
      </c>
      <c r="D5" s="17">
        <v>0.02</v>
      </c>
      <c r="E5" s="17">
        <v>0.02</v>
      </c>
      <c r="F5" s="18">
        <f t="shared" si="1"/>
        <v>0.06</v>
      </c>
      <c r="G5" s="8" t="s">
        <v>3</v>
      </c>
      <c r="H5" s="14"/>
      <c r="I5" s="20">
        <f t="shared" si="2"/>
        <v>0</v>
      </c>
    </row>
    <row r="6" spans="1:9" s="1" customFormat="1" ht="33.6" customHeight="1" x14ac:dyDescent="0.3">
      <c r="A6" s="12" t="s">
        <v>40</v>
      </c>
      <c r="B6" s="13" t="s">
        <v>41</v>
      </c>
      <c r="C6" s="17">
        <v>2</v>
      </c>
      <c r="D6" s="17">
        <v>2</v>
      </c>
      <c r="E6" s="17">
        <v>2</v>
      </c>
      <c r="F6" s="18">
        <f t="shared" si="1"/>
        <v>6</v>
      </c>
      <c r="G6" s="8" t="s">
        <v>33</v>
      </c>
      <c r="H6" s="11"/>
      <c r="I6" s="20">
        <f t="shared" si="2"/>
        <v>0</v>
      </c>
    </row>
    <row r="7" spans="1:9" s="1" customFormat="1" ht="33.6" customHeight="1" x14ac:dyDescent="0.3">
      <c r="A7" s="8" t="s">
        <v>18</v>
      </c>
      <c r="B7" s="9" t="s">
        <v>19</v>
      </c>
      <c r="C7" s="17">
        <v>0.33333333333333331</v>
      </c>
      <c r="D7" s="17">
        <v>0.33333333333333331</v>
      </c>
      <c r="E7" s="17">
        <v>0.33333333333333331</v>
      </c>
      <c r="F7" s="18">
        <f t="shared" si="1"/>
        <v>1</v>
      </c>
      <c r="G7" s="8" t="s">
        <v>0</v>
      </c>
      <c r="H7" s="11"/>
      <c r="I7" s="20">
        <f t="shared" si="2"/>
        <v>0</v>
      </c>
    </row>
    <row r="8" spans="1:9" s="1" customFormat="1" ht="33.6" customHeight="1" x14ac:dyDescent="0.3">
      <c r="A8" s="12" t="s">
        <v>31</v>
      </c>
      <c r="B8" s="13" t="s">
        <v>29</v>
      </c>
      <c r="C8" s="17">
        <v>8</v>
      </c>
      <c r="D8" s="17">
        <v>6</v>
      </c>
      <c r="E8" s="17">
        <v>7.5</v>
      </c>
      <c r="F8" s="18">
        <f t="shared" si="1"/>
        <v>21.5</v>
      </c>
      <c r="G8" s="12" t="s">
        <v>30</v>
      </c>
      <c r="H8" s="11"/>
      <c r="I8" s="20">
        <f t="shared" si="2"/>
        <v>0</v>
      </c>
    </row>
    <row r="9" spans="1:9" s="1" customFormat="1" ht="33.6" customHeight="1" x14ac:dyDescent="0.3">
      <c r="A9" s="12" t="s">
        <v>25</v>
      </c>
      <c r="B9" s="13" t="s">
        <v>26</v>
      </c>
      <c r="C9" s="17">
        <v>9.33</v>
      </c>
      <c r="D9" s="17">
        <v>16.329999999999998</v>
      </c>
      <c r="E9" s="17">
        <v>16.329999999999998</v>
      </c>
      <c r="F9" s="18">
        <f t="shared" si="1"/>
        <v>41.989999999999995</v>
      </c>
      <c r="G9" s="12" t="s">
        <v>3</v>
      </c>
      <c r="H9" s="14"/>
      <c r="I9" s="20">
        <f t="shared" si="2"/>
        <v>0</v>
      </c>
    </row>
    <row r="10" spans="1:9" s="1" customFormat="1" ht="33.6" customHeight="1" x14ac:dyDescent="0.3">
      <c r="A10" s="12" t="s">
        <v>23</v>
      </c>
      <c r="B10" s="13" t="s">
        <v>22</v>
      </c>
      <c r="C10" s="17">
        <f>3.2</f>
        <v>3.2</v>
      </c>
      <c r="D10" s="17">
        <v>5.39</v>
      </c>
      <c r="E10" s="17">
        <v>5.39</v>
      </c>
      <c r="F10" s="18">
        <f t="shared" si="1"/>
        <v>13.98</v>
      </c>
      <c r="G10" s="12" t="s">
        <v>3</v>
      </c>
      <c r="H10" s="14"/>
      <c r="I10" s="20">
        <f t="shared" si="2"/>
        <v>0</v>
      </c>
    </row>
    <row r="11" spans="1:9" s="1" customFormat="1" ht="33.6" customHeight="1" x14ac:dyDescent="0.3">
      <c r="A11" s="12" t="s">
        <v>11</v>
      </c>
      <c r="B11" s="13" t="s">
        <v>20</v>
      </c>
      <c r="C11" s="17">
        <v>4.0999999999999996</v>
      </c>
      <c r="D11" s="17">
        <v>7.2</v>
      </c>
      <c r="E11" s="17">
        <v>7.2</v>
      </c>
      <c r="F11" s="18">
        <f t="shared" si="1"/>
        <v>18.5</v>
      </c>
      <c r="G11" s="12" t="s">
        <v>3</v>
      </c>
      <c r="H11" s="15"/>
      <c r="I11" s="20">
        <f t="shared" si="2"/>
        <v>0</v>
      </c>
    </row>
    <row r="12" spans="1:9" s="1" customFormat="1" ht="33.6" customHeight="1" x14ac:dyDescent="0.3">
      <c r="A12" s="8" t="s">
        <v>21</v>
      </c>
      <c r="B12" s="13" t="s">
        <v>12</v>
      </c>
      <c r="C12" s="17">
        <v>3.7</v>
      </c>
      <c r="D12" s="17">
        <v>6.5</v>
      </c>
      <c r="E12" s="17">
        <v>6.5</v>
      </c>
      <c r="F12" s="18">
        <f t="shared" si="1"/>
        <v>16.7</v>
      </c>
      <c r="G12" s="8" t="s">
        <v>13</v>
      </c>
      <c r="H12" s="11"/>
      <c r="I12" s="20">
        <f t="shared" si="2"/>
        <v>0</v>
      </c>
    </row>
    <row r="13" spans="1:9" s="1" customFormat="1" ht="33.6" customHeight="1" x14ac:dyDescent="0.3">
      <c r="A13" s="12" t="s">
        <v>37</v>
      </c>
      <c r="B13" s="13" t="s">
        <v>36</v>
      </c>
      <c r="C13" s="17">
        <v>8</v>
      </c>
      <c r="D13" s="17">
        <v>9</v>
      </c>
      <c r="E13" s="17">
        <v>9</v>
      </c>
      <c r="F13" s="18">
        <f t="shared" si="1"/>
        <v>26</v>
      </c>
      <c r="G13" s="8" t="s">
        <v>2</v>
      </c>
      <c r="H13" s="11"/>
      <c r="I13" s="20">
        <f t="shared" si="2"/>
        <v>0</v>
      </c>
    </row>
    <row r="14" spans="1:9" s="1" customFormat="1" ht="33.6" customHeight="1" x14ac:dyDescent="0.3">
      <c r="A14" s="8" t="s">
        <v>49</v>
      </c>
      <c r="B14" s="13" t="s">
        <v>48</v>
      </c>
      <c r="C14" s="17">
        <f>0.5+((37.51+38.56)*(0.5))/27</f>
        <v>1.9087037037037036</v>
      </c>
      <c r="D14" s="17">
        <f>0.5+((39.66+39.68)*(0.5))/27</f>
        <v>1.9692592592592593</v>
      </c>
      <c r="E14" s="17">
        <f>0.5+((34.88+34.78)*(0.5))/27</f>
        <v>1.79</v>
      </c>
      <c r="F14" s="18">
        <f t="shared" si="1"/>
        <v>5.6679629629629629</v>
      </c>
      <c r="G14" s="8" t="s">
        <v>30</v>
      </c>
      <c r="H14" s="11"/>
      <c r="I14" s="20">
        <f t="shared" si="2"/>
        <v>0</v>
      </c>
    </row>
    <row r="15" spans="1:9" s="1" customFormat="1" ht="33.6" customHeight="1" x14ac:dyDescent="0.3">
      <c r="A15" s="8" t="s">
        <v>50</v>
      </c>
      <c r="B15" s="13" t="s">
        <v>52</v>
      </c>
      <c r="C15" s="17">
        <f>(45*2)</f>
        <v>90</v>
      </c>
      <c r="D15" s="17">
        <f>(45*2)</f>
        <v>90</v>
      </c>
      <c r="E15" s="17">
        <v>68</v>
      </c>
      <c r="F15" s="18">
        <f t="shared" si="1"/>
        <v>248</v>
      </c>
      <c r="G15" s="8" t="s">
        <v>51</v>
      </c>
      <c r="H15" s="11"/>
      <c r="I15" s="20">
        <f t="shared" si="2"/>
        <v>0</v>
      </c>
    </row>
    <row r="16" spans="1:9" s="1" customFormat="1" ht="33.6" customHeight="1" x14ac:dyDescent="0.3">
      <c r="A16" s="8" t="s">
        <v>42</v>
      </c>
      <c r="B16" s="13" t="s">
        <v>43</v>
      </c>
      <c r="C16" s="17">
        <v>28</v>
      </c>
      <c r="D16" s="17">
        <v>0</v>
      </c>
      <c r="E16" s="17">
        <v>0</v>
      </c>
      <c r="F16" s="18">
        <f t="shared" si="1"/>
        <v>28</v>
      </c>
      <c r="G16" s="8" t="s">
        <v>2</v>
      </c>
      <c r="H16" s="11"/>
      <c r="I16" s="20">
        <f t="shared" si="2"/>
        <v>0</v>
      </c>
    </row>
    <row r="17" spans="1:9" s="1" customFormat="1" ht="33.6" customHeight="1" x14ac:dyDescent="0.3">
      <c r="A17" s="12" t="s">
        <v>44</v>
      </c>
      <c r="B17" s="13" t="s">
        <v>45</v>
      </c>
      <c r="C17" s="17">
        <v>0</v>
      </c>
      <c r="D17" s="17">
        <v>0</v>
      </c>
      <c r="E17" s="17">
        <v>28</v>
      </c>
      <c r="F17" s="18">
        <f t="shared" si="1"/>
        <v>28</v>
      </c>
      <c r="G17" s="12" t="s">
        <v>2</v>
      </c>
      <c r="H17" s="14"/>
      <c r="I17" s="20">
        <f t="shared" si="2"/>
        <v>0</v>
      </c>
    </row>
    <row r="18" spans="1:9" s="1" customFormat="1" ht="33.6" customHeight="1" x14ac:dyDescent="0.3">
      <c r="A18" s="12" t="s">
        <v>46</v>
      </c>
      <c r="B18" s="16" t="s">
        <v>47</v>
      </c>
      <c r="C18" s="17">
        <v>0</v>
      </c>
      <c r="D18" s="17">
        <v>28</v>
      </c>
      <c r="E18" s="17">
        <v>0</v>
      </c>
      <c r="F18" s="18">
        <f t="shared" si="1"/>
        <v>28</v>
      </c>
      <c r="G18" s="8" t="s">
        <v>2</v>
      </c>
      <c r="H18" s="11"/>
      <c r="I18" s="20">
        <f t="shared" si="2"/>
        <v>0</v>
      </c>
    </row>
    <row r="19" spans="1:9" ht="33.6" customHeight="1" x14ac:dyDescent="0.25">
      <c r="A19" s="8" t="s">
        <v>28</v>
      </c>
      <c r="B19" s="9" t="s">
        <v>34</v>
      </c>
      <c r="C19" s="17">
        <v>64</v>
      </c>
      <c r="D19" s="17">
        <v>71</v>
      </c>
      <c r="E19" s="17">
        <v>71</v>
      </c>
      <c r="F19" s="18">
        <f t="shared" si="1"/>
        <v>206</v>
      </c>
      <c r="G19" s="8" t="s">
        <v>1</v>
      </c>
      <c r="H19" s="11"/>
      <c r="I19" s="20">
        <f t="shared" si="2"/>
        <v>0</v>
      </c>
    </row>
    <row r="20" spans="1:9" ht="33.6" customHeight="1" x14ac:dyDescent="0.25">
      <c r="A20" s="8" t="s">
        <v>32</v>
      </c>
      <c r="B20" s="9" t="s">
        <v>27</v>
      </c>
      <c r="C20" s="17">
        <f>1/3</f>
        <v>0.33333333333333331</v>
      </c>
      <c r="D20" s="17">
        <f t="shared" ref="D20:E20" si="3">1/3</f>
        <v>0.33333333333333331</v>
      </c>
      <c r="E20" s="17">
        <f t="shared" si="3"/>
        <v>0.33333333333333331</v>
      </c>
      <c r="F20" s="18">
        <f t="shared" si="1"/>
        <v>1</v>
      </c>
      <c r="G20" s="8" t="s">
        <v>0</v>
      </c>
      <c r="H20" s="14">
        <v>15000</v>
      </c>
      <c r="I20" s="20">
        <f>H20*F20</f>
        <v>15000</v>
      </c>
    </row>
    <row r="21" spans="1:9" ht="33.6" customHeight="1" x14ac:dyDescent="0.3">
      <c r="A21" s="21"/>
      <c r="B21" s="22" t="s">
        <v>38</v>
      </c>
      <c r="C21" s="22"/>
      <c r="D21" s="22"/>
      <c r="E21" s="22"/>
      <c r="F21" s="22"/>
      <c r="G21" s="22"/>
      <c r="H21" s="22"/>
      <c r="I21" s="23" t="s">
        <v>57</v>
      </c>
    </row>
    <row r="22" spans="1:9" ht="10.050000000000001" customHeight="1" x14ac:dyDescent="0.25">
      <c r="A22" s="24"/>
      <c r="B22" s="25"/>
      <c r="C22" s="26"/>
      <c r="D22" s="26"/>
      <c r="E22" s="26"/>
      <c r="F22" s="26"/>
      <c r="G22" s="24"/>
      <c r="H22" s="27"/>
      <c r="I22" s="27"/>
    </row>
  </sheetData>
  <mergeCells count="1">
    <mergeCell ref="B21:H21"/>
  </mergeCells>
  <phoneticPr fontId="5" type="noConversion"/>
  <printOptions horizontalCentered="1"/>
  <pageMargins left="0.1" right="0.1" top="0.4" bottom="0.3" header="0" footer="0.1"/>
  <pageSetup scale="52" fitToHeight="8" orientation="landscape" r:id="rId1"/>
  <headerFooter>
    <oddHeader>&amp;R&amp;"-,Bold"&amp;9Bidder:________________________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</vt:lpstr>
      <vt:lpstr>'Bid Tab'!Print_Area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Scruff</dc:creator>
  <cp:lastModifiedBy>Courtney J. Hassenzahl</cp:lastModifiedBy>
  <cp:lastPrinted>2026-07-02T13:47:28Z</cp:lastPrinted>
  <dcterms:created xsi:type="dcterms:W3CDTF">2009-01-14T19:02:51Z</dcterms:created>
  <dcterms:modified xsi:type="dcterms:W3CDTF">2026-07-02T14:24:57Z</dcterms:modified>
</cp:coreProperties>
</file>